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1. Projecten\7. Kennisportaal\2020 - 2021\Impulsregeling\"/>
    </mc:Choice>
  </mc:AlternateContent>
  <xr:revisionPtr revIDLastSave="0" documentId="8_{B8C115D5-9F94-48B3-9E73-F2330876CC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K4" i="1" s="1"/>
  <c r="H5" i="1"/>
  <c r="J5" i="1" s="1"/>
  <c r="H6" i="1"/>
  <c r="H3" i="1"/>
  <c r="J3" i="1" s="1"/>
  <c r="G4" i="1"/>
  <c r="G5" i="1"/>
  <c r="G3" i="1"/>
  <c r="J4" i="1" l="1"/>
  <c r="K3" i="1"/>
  <c r="K5" i="1"/>
  <c r="J6" i="1"/>
  <c r="K6" i="1" s="1"/>
  <c r="G8" i="1"/>
  <c r="H8" i="1"/>
  <c r="I4" i="1"/>
  <c r="I5" i="1"/>
  <c r="I6" i="1"/>
  <c r="I3" i="1"/>
  <c r="F8" i="1"/>
  <c r="L8" i="1" l="1"/>
  <c r="J8" i="1"/>
  <c r="K8" i="1"/>
  <c r="I8" i="1"/>
</calcChain>
</file>

<file path=xl/sharedStrings.xml><?xml version="1.0" encoding="utf-8"?>
<sst xmlns="http://schemas.openxmlformats.org/spreadsheetml/2006/main" count="66" uniqueCount="50">
  <si>
    <t xml:space="preserve">Maatregel  </t>
  </si>
  <si>
    <t>…</t>
  </si>
  <si>
    <t>Totaal</t>
  </si>
  <si>
    <t>Binnen welk project wordt deze maatregel uitgevoerd</t>
  </si>
  <si>
    <t>Op welke locatie wordt deze maatregel uitgevoerd</t>
  </si>
  <si>
    <t>Wat is de planning voor de uitvoering van deze maatregel (start uitvoering t/m volledige realisatie)?</t>
  </si>
  <si>
    <t>Dragen de voorgestelde maatregelen ook bij aan het behalen van andere doelstellingen? Denk hierbij bijvoorbeeld aan zoetwater beschikbaarheid, verbeteren van waterkwaliteit, vergroening, verbeteren natuur/biodiversiteit, energietransitie of verbeteren volksgezondheid.</t>
  </si>
  <si>
    <t>Welke versnelling of extra adaptatiemaatregelen kunnen ten opzichte van de uitvoeringsagenda ontplooid worden door deze regeling? Probeer dit zo veel mogelijk te kwantificeren.</t>
  </si>
  <si>
    <t>Totale kosten klimaatadaptatieve deel (inclusief BTW)</t>
  </si>
  <si>
    <t>Aan het verminderen van welke klimaatstress draagt deze maatregel bij?</t>
  </si>
  <si>
    <t>Aan welke output draagt deze maatregel bij? Probeer hierbij zoveel mogelijk te kwantificeren (bijv. X m3 water bergen)</t>
  </si>
  <si>
    <t>Ontstenen verhard oppervlak</t>
  </si>
  <si>
    <t>Vergroening (met als doel water vasthouden)</t>
  </si>
  <si>
    <t>Infiltratievoorziening</t>
  </si>
  <si>
    <t>Gemeente Z</t>
  </si>
  <si>
    <t>Gemeente Y</t>
  </si>
  <si>
    <t>Flexibel grondwaterbeheer</t>
  </si>
  <si>
    <t>Revitalisatie Wijk A</t>
  </si>
  <si>
    <t>Straat H: klaar voor de bui</t>
  </si>
  <si>
    <t>Project Meebewegen</t>
  </si>
  <si>
    <t>Gemeente Y: 900.000
Provincie: 100.000</t>
  </si>
  <si>
    <t>Maart 2022 - Juni 2023</t>
  </si>
  <si>
    <t>September 2021 - September 2022</t>
  </si>
  <si>
    <t>2024-2025</t>
  </si>
  <si>
    <t>5000 m2 tegels eruit</t>
  </si>
  <si>
    <t>Vergroening, verbeteren natuur/biodiversiteit</t>
  </si>
  <si>
    <t>2500 meter infiltratieriolering a € 600/m</t>
  </si>
  <si>
    <t>833 meter extra door impulsregeling</t>
  </si>
  <si>
    <t xml:space="preserve">2,5 km </t>
  </si>
  <si>
    <t>0,4 km extra</t>
  </si>
  <si>
    <t>droogte</t>
  </si>
  <si>
    <t>wateroverlast</t>
  </si>
  <si>
    <t>gevolgbeperking</t>
  </si>
  <si>
    <t>x</t>
  </si>
  <si>
    <t>Deze maatregel kan een jaar eerder uitgevoerd worden</t>
  </si>
  <si>
    <t>BTW (compensabel)</t>
  </si>
  <si>
    <t>Rijksbijdrage (inclusief BTW)</t>
  </si>
  <si>
    <t>BTW over Rijksbijdrage (via BTW compensatiefonds)</t>
  </si>
  <si>
    <t>Rijksbijdrage netto</t>
  </si>
  <si>
    <t>Gemeente Z: 120.000
Provincie C: 25.000
Waterschap H: 25.000</t>
  </si>
  <si>
    <t>Gemeente Z: 62.000
Provincie C: 5.000</t>
  </si>
  <si>
    <t>Vergroten van de afvoercapaciteit</t>
  </si>
  <si>
    <t>Ruimtelijke inrichting</t>
  </si>
  <si>
    <t>Water vasthouden en benutten</t>
  </si>
  <si>
    <t>Water bergen (capaciteitsvergroting)</t>
  </si>
  <si>
    <t>Maatregelcategorie</t>
  </si>
  <si>
    <t>Geef aan welke organisatie hoeveel bijdraagt</t>
  </si>
  <si>
    <t>% Rijksbijdrage (totaal max een derde, kan per maatregel afwijken)</t>
  </si>
  <si>
    <t>Gemeenten X en Z (Waterschap is opdrachtgever)</t>
  </si>
  <si>
    <t xml:space="preserve">Waterschap H: 400.000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</si>
</sst>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name val="Calibri"/>
      <family val="2"/>
      <scheme val="minor"/>
    </font>
    <font>
      <b/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sz val="9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9" fontId="4" fillId="0" borderId="1" xfId="2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64" fontId="8" fillId="0" borderId="1" xfId="2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166" fontId="4" fillId="0" borderId="1" xfId="2" applyNumberFormat="1" applyFont="1" applyBorder="1" applyAlignment="1">
      <alignment horizontal="left" vertical="top" wrapText="1"/>
    </xf>
    <xf numFmtId="166" fontId="8" fillId="0" borderId="1" xfId="2" applyNumberFormat="1" applyFont="1" applyBorder="1" applyAlignment="1">
      <alignment horizontal="left" vertical="top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73" zoomScaleNormal="73" workbookViewId="0">
      <selection activeCell="L8" sqref="L8"/>
    </sheetView>
  </sheetViews>
  <sheetFormatPr defaultRowHeight="15" x14ac:dyDescent="0.25"/>
  <cols>
    <col min="1" max="1" width="9.140625" style="1"/>
    <col min="2" max="2" width="24.85546875" style="1" customWidth="1"/>
    <col min="3" max="3" width="21.140625" style="1" customWidth="1"/>
    <col min="4" max="4" width="21.42578125" style="1" customWidth="1"/>
    <col min="5" max="5" width="16.85546875" style="1" customWidth="1"/>
    <col min="6" max="6" width="18.85546875" style="1" customWidth="1"/>
    <col min="7" max="7" width="15" style="1" customWidth="1"/>
    <col min="8" max="8" width="14.7109375" style="1" customWidth="1"/>
    <col min="9" max="11" width="12.7109375" style="1" customWidth="1"/>
    <col min="12" max="12" width="24.140625" style="1" customWidth="1"/>
    <col min="13" max="13" width="22.7109375" style="1" customWidth="1"/>
    <col min="14" max="16" width="21.85546875" style="1" customWidth="1"/>
    <col min="17" max="17" width="28.42578125" style="1" customWidth="1"/>
    <col min="18" max="18" width="19.85546875" style="1" customWidth="1"/>
    <col min="19" max="19" width="22.85546875" style="1" customWidth="1"/>
    <col min="20" max="16384" width="9.140625" style="1"/>
  </cols>
  <sheetData>
    <row r="1" spans="1:19" ht="175.5" customHeight="1" x14ac:dyDescent="0.25">
      <c r="A1" s="2"/>
      <c r="B1" s="6" t="s">
        <v>45</v>
      </c>
      <c r="C1" s="2" t="s">
        <v>0</v>
      </c>
      <c r="D1" s="3" t="s">
        <v>3</v>
      </c>
      <c r="E1" s="3" t="s">
        <v>4</v>
      </c>
      <c r="F1" s="2" t="s">
        <v>8</v>
      </c>
      <c r="G1" s="6" t="s">
        <v>35</v>
      </c>
      <c r="H1" s="2" t="s">
        <v>36</v>
      </c>
      <c r="I1" s="6" t="s">
        <v>47</v>
      </c>
      <c r="J1" s="6" t="s">
        <v>37</v>
      </c>
      <c r="K1" s="6" t="s">
        <v>38</v>
      </c>
      <c r="L1" s="4" t="s">
        <v>46</v>
      </c>
      <c r="M1" s="4" t="s">
        <v>5</v>
      </c>
      <c r="N1" s="5" t="s">
        <v>9</v>
      </c>
      <c r="O1" s="5"/>
      <c r="P1" s="5"/>
      <c r="Q1" s="4" t="s">
        <v>6</v>
      </c>
      <c r="R1" s="5" t="s">
        <v>10</v>
      </c>
      <c r="S1" s="4" t="s">
        <v>7</v>
      </c>
    </row>
    <row r="2" spans="1:19" x14ac:dyDescent="0.25">
      <c r="A2" s="6"/>
      <c r="B2" s="6"/>
      <c r="C2" s="6"/>
      <c r="D2" s="3"/>
      <c r="E2" s="3"/>
      <c r="F2" s="6"/>
      <c r="G2" s="6"/>
      <c r="H2" s="6"/>
      <c r="I2" s="6"/>
      <c r="J2" s="6"/>
      <c r="K2" s="6"/>
      <c r="L2" s="4"/>
      <c r="M2" s="4"/>
      <c r="N2" s="4" t="s">
        <v>30</v>
      </c>
      <c r="O2" s="4" t="s">
        <v>31</v>
      </c>
      <c r="P2" s="4" t="s">
        <v>32</v>
      </c>
      <c r="Q2" s="4"/>
      <c r="R2" s="5"/>
      <c r="S2" s="4"/>
    </row>
    <row r="3" spans="1:19" ht="45" x14ac:dyDescent="0.25">
      <c r="A3" s="6">
        <v>1</v>
      </c>
      <c r="B3" s="6" t="s">
        <v>43</v>
      </c>
      <c r="C3" s="7" t="s">
        <v>11</v>
      </c>
      <c r="D3" s="4" t="s">
        <v>17</v>
      </c>
      <c r="E3" s="4" t="s">
        <v>14</v>
      </c>
      <c r="F3" s="11">
        <v>100000</v>
      </c>
      <c r="G3" s="11">
        <f>F3*21/121</f>
        <v>17355.371900826445</v>
      </c>
      <c r="H3" s="11">
        <f>F3/3</f>
        <v>33333.333333333336</v>
      </c>
      <c r="I3" s="30">
        <f>H3/F3</f>
        <v>0.33333333333333337</v>
      </c>
      <c r="J3" s="11">
        <f>H3*21/121</f>
        <v>5785.1239669421484</v>
      </c>
      <c r="K3" s="11">
        <f>H3*100/121</f>
        <v>27548.209366391187</v>
      </c>
      <c r="L3" s="9" t="s">
        <v>40</v>
      </c>
      <c r="M3" s="10" t="s">
        <v>21</v>
      </c>
      <c r="N3" s="20" t="s">
        <v>33</v>
      </c>
      <c r="O3" s="20" t="s">
        <v>33</v>
      </c>
      <c r="P3" s="20"/>
      <c r="Q3" s="4" t="s">
        <v>25</v>
      </c>
      <c r="R3" s="10" t="s">
        <v>24</v>
      </c>
      <c r="S3" s="4" t="s">
        <v>34</v>
      </c>
    </row>
    <row r="4" spans="1:19" ht="45" x14ac:dyDescent="0.25">
      <c r="A4" s="2">
        <v>2</v>
      </c>
      <c r="B4" s="23" t="s">
        <v>43</v>
      </c>
      <c r="C4" s="28" t="s">
        <v>12</v>
      </c>
      <c r="D4" s="4" t="s">
        <v>17</v>
      </c>
      <c r="E4" s="4" t="s">
        <v>14</v>
      </c>
      <c r="F4" s="12">
        <v>250000</v>
      </c>
      <c r="G4" s="11">
        <f t="shared" ref="G4:G5" si="0">F4*21/121</f>
        <v>43388.429752066113</v>
      </c>
      <c r="H4" s="11">
        <f t="shared" ref="H4:H6" si="1">F4/3</f>
        <v>83333.333333333328</v>
      </c>
      <c r="I4" s="30">
        <f t="shared" ref="I4:I8" si="2">H4/F4</f>
        <v>0.33333333333333331</v>
      </c>
      <c r="J4" s="11">
        <f t="shared" ref="J4:J5" si="3">H4*21/121</f>
        <v>14462.809917355371</v>
      </c>
      <c r="K4" s="11">
        <f t="shared" ref="K4:K5" si="4">H4*100/121</f>
        <v>68870.523415977965</v>
      </c>
      <c r="L4" s="6" t="s">
        <v>39</v>
      </c>
      <c r="M4" s="10" t="s">
        <v>21</v>
      </c>
      <c r="N4" s="20" t="s">
        <v>33</v>
      </c>
      <c r="O4" s="20" t="s">
        <v>33</v>
      </c>
      <c r="P4" s="20"/>
      <c r="Q4" s="4" t="s">
        <v>25</v>
      </c>
      <c r="R4" s="4"/>
      <c r="S4" s="4" t="s">
        <v>34</v>
      </c>
    </row>
    <row r="5" spans="1:19" ht="45" x14ac:dyDescent="0.25">
      <c r="A5" s="6">
        <v>3</v>
      </c>
      <c r="B5" s="27" t="s">
        <v>43</v>
      </c>
      <c r="C5" s="6" t="s">
        <v>13</v>
      </c>
      <c r="D5" s="4" t="s">
        <v>18</v>
      </c>
      <c r="E5" s="4" t="s">
        <v>15</v>
      </c>
      <c r="F5" s="12">
        <v>1500000</v>
      </c>
      <c r="G5" s="11">
        <f t="shared" si="0"/>
        <v>260330.57851239669</v>
      </c>
      <c r="H5" s="11">
        <f t="shared" si="1"/>
        <v>500000</v>
      </c>
      <c r="I5" s="30">
        <f t="shared" si="2"/>
        <v>0.33333333333333331</v>
      </c>
      <c r="J5" s="11">
        <f t="shared" si="3"/>
        <v>86776.859504132226</v>
      </c>
      <c r="K5" s="11">
        <f t="shared" si="4"/>
        <v>413223.14049586776</v>
      </c>
      <c r="L5" s="6" t="s">
        <v>20</v>
      </c>
      <c r="M5" s="4" t="s">
        <v>22</v>
      </c>
      <c r="N5" s="20" t="s">
        <v>33</v>
      </c>
      <c r="O5" s="20" t="s">
        <v>33</v>
      </c>
      <c r="P5" s="20"/>
      <c r="Q5" s="4"/>
      <c r="R5" s="4" t="s">
        <v>26</v>
      </c>
      <c r="S5" s="4" t="s">
        <v>27</v>
      </c>
    </row>
    <row r="6" spans="1:19" ht="57.75" customHeight="1" x14ac:dyDescent="0.15">
      <c r="A6" s="6">
        <v>4</v>
      </c>
      <c r="B6" s="23" t="s">
        <v>43</v>
      </c>
      <c r="C6" s="29" t="s">
        <v>16</v>
      </c>
      <c r="D6" s="4" t="s">
        <v>19</v>
      </c>
      <c r="E6" s="4" t="s">
        <v>48</v>
      </c>
      <c r="F6" s="12">
        <v>600000</v>
      </c>
      <c r="G6" s="11">
        <v>0</v>
      </c>
      <c r="H6" s="11">
        <f t="shared" si="1"/>
        <v>200000</v>
      </c>
      <c r="I6" s="30">
        <f t="shared" si="2"/>
        <v>0.33333333333333331</v>
      </c>
      <c r="J6" s="11">
        <f t="shared" ref="J6" si="5">G6/F6*H6</f>
        <v>0</v>
      </c>
      <c r="K6" s="11">
        <f t="shared" ref="K6" si="6">H6-J6</f>
        <v>200000</v>
      </c>
      <c r="L6" s="6" t="s">
        <v>49</v>
      </c>
      <c r="M6" s="4" t="s">
        <v>23</v>
      </c>
      <c r="N6" s="20" t="s">
        <v>33</v>
      </c>
      <c r="O6" s="20" t="s">
        <v>33</v>
      </c>
      <c r="P6" s="20"/>
      <c r="Q6" s="4"/>
      <c r="R6" s="4" t="s">
        <v>28</v>
      </c>
      <c r="S6" s="4" t="s">
        <v>29</v>
      </c>
    </row>
    <row r="7" spans="1:19" x14ac:dyDescent="0.25">
      <c r="A7" s="2" t="s">
        <v>1</v>
      </c>
      <c r="B7" s="6"/>
      <c r="C7" s="2"/>
      <c r="D7" s="4"/>
      <c r="E7" s="4"/>
      <c r="F7" s="2"/>
      <c r="G7" s="6"/>
      <c r="H7" s="2"/>
      <c r="I7" s="14"/>
      <c r="J7" s="14"/>
      <c r="K7" s="14"/>
      <c r="L7" s="2"/>
      <c r="M7" s="4"/>
      <c r="N7" s="4"/>
      <c r="O7" s="4"/>
      <c r="P7" s="4"/>
      <c r="Q7" s="4"/>
      <c r="R7" s="4"/>
      <c r="S7" s="4"/>
    </row>
    <row r="8" spans="1:19" s="18" customFormat="1" x14ac:dyDescent="0.25">
      <c r="A8" s="15"/>
      <c r="B8" s="15"/>
      <c r="C8" s="15" t="s">
        <v>2</v>
      </c>
      <c r="D8" s="16"/>
      <c r="E8" s="16"/>
      <c r="F8" s="17">
        <f>SUM(F3:F7)</f>
        <v>2450000</v>
      </c>
      <c r="G8" s="17">
        <f>SUM(G3:G7)</f>
        <v>321074.38016528927</v>
      </c>
      <c r="H8" s="17">
        <f>SUM(H3:H7)</f>
        <v>816666.66666666663</v>
      </c>
      <c r="I8" s="31">
        <f t="shared" si="2"/>
        <v>0.33333333333333331</v>
      </c>
      <c r="J8" s="22">
        <f>SUM(J3:J7)</f>
        <v>107024.79338842974</v>
      </c>
      <c r="K8" s="22">
        <f>SUM(K3:K7)</f>
        <v>709641.87327823695</v>
      </c>
      <c r="L8" s="17">
        <f>F8-H8</f>
        <v>1633333.3333333335</v>
      </c>
      <c r="M8" s="16"/>
      <c r="N8" s="16"/>
      <c r="O8" s="16"/>
      <c r="P8" s="16"/>
      <c r="Q8" s="16"/>
      <c r="R8" s="16"/>
      <c r="S8" s="16"/>
    </row>
    <row r="10" spans="1:19" x14ac:dyDescent="0.25">
      <c r="G10" s="13"/>
      <c r="H10" s="13"/>
      <c r="I10" s="13"/>
      <c r="J10" s="13"/>
      <c r="K10" s="13"/>
    </row>
    <row r="12" spans="1:19" x14ac:dyDescent="0.25">
      <c r="H12" s="13"/>
      <c r="I12" s="19"/>
      <c r="J12" s="19"/>
      <c r="K12" s="19"/>
    </row>
    <row r="13" spans="1:19" x14ac:dyDescent="0.25">
      <c r="H13" s="13"/>
      <c r="M13" s="21"/>
      <c r="N13" s="21"/>
      <c r="O13" s="21"/>
      <c r="P13" s="21"/>
    </row>
    <row r="15" spans="1:19" x14ac:dyDescent="0.25">
      <c r="A15" s="25"/>
    </row>
    <row r="16" spans="1:19" x14ac:dyDescent="0.25">
      <c r="A16" s="24"/>
    </row>
    <row r="17" spans="1:1" x14ac:dyDescent="0.25">
      <c r="A17" s="24"/>
    </row>
    <row r="18" spans="1:1" x14ac:dyDescent="0.15">
      <c r="A18" s="8"/>
    </row>
    <row r="20" spans="1:1" x14ac:dyDescent="0.25">
      <c r="A20" s="26" t="s">
        <v>42</v>
      </c>
    </row>
    <row r="21" spans="1:1" x14ac:dyDescent="0.25">
      <c r="A21" s="26" t="s">
        <v>43</v>
      </c>
    </row>
    <row r="22" spans="1:1" x14ac:dyDescent="0.25">
      <c r="A22" s="26" t="s">
        <v>44</v>
      </c>
    </row>
    <row r="23" spans="1:1" x14ac:dyDescent="0.25">
      <c r="A23" s="26" t="s">
        <v>41</v>
      </c>
    </row>
  </sheetData>
  <dataValidations count="1">
    <dataValidation type="list" allowBlank="1" showInputMessage="1" showErrorMessage="1" sqref="B3:B6" xr:uid="{00000000-0002-0000-0000-000000000000}">
      <formula1>$A$20:$A$23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Arts, S.M.G. (Susan) - BSK</dc:creator>
  <cp:lastModifiedBy>Gebruiker</cp:lastModifiedBy>
  <dcterms:created xsi:type="dcterms:W3CDTF">2020-06-04T20:22:10Z</dcterms:created>
  <dcterms:modified xsi:type="dcterms:W3CDTF">2021-10-11T10:41:04Z</dcterms:modified>
</cp:coreProperties>
</file>